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o consuntivo\2022\x traspaenza\"/>
    </mc:Choice>
  </mc:AlternateContent>
  <xr:revisionPtr revIDLastSave="0" documentId="13_ncr:1_{95AA99BE-1DDD-40B3-A242-DDA2D962EEFD}" xr6:coauthVersionLast="47" xr6:coauthVersionMax="47" xr10:uidLastSave="{00000000-0000-0000-0000-000000000000}"/>
  <bookViews>
    <workbookView xWindow="-120" yWindow="-120" windowWidth="29040" windowHeight="1572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D8" i="1" l="1"/>
  <c r="D6" i="1"/>
  <c r="D9" i="1" s="1"/>
  <c r="B88" i="1" l="1"/>
  <c r="B90" i="1" s="1"/>
  <c r="B94" i="1" s="1"/>
  <c r="D79" i="1"/>
  <c r="B74" i="1"/>
  <c r="B63" i="1"/>
  <c r="B37" i="1"/>
  <c r="B54" i="1" s="1"/>
  <c r="C78" i="1" s="1"/>
  <c r="D78" i="1" s="1"/>
  <c r="D80" i="1" l="1"/>
  <c r="D15" i="1"/>
  <c r="D18" i="1" l="1"/>
  <c r="D16" i="1"/>
  <c r="D21" i="1" s="1"/>
  <c r="B25" i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<sst xmlns="http://schemas.openxmlformats.org/spreadsheetml/2006/main" count="86" uniqueCount="80">
  <si>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</si>
  <si>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</si>
  <si>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A) QUADRO RIASSUNTIVO DELLA GESTIONE DI CASSA</t>
  </si>
  <si>
    <t>RESIDUI</t>
  </si>
  <si>
    <t>COMPETENZA</t>
  </si>
  <si>
    <t xml:space="preserve">RISCOSSIONI </t>
  </si>
  <si>
    <t xml:space="preserve">PAGAMENTI 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</si>
  <si>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</si>
  <si>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</si>
  <si>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</si>
  <si>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</si>
  <si>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</si>
  <si>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</si>
  <si>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</si>
  <si>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</si>
  <si>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</si>
  <si>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</si>
  <si>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</si>
  <si>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</si>
  <si>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</si>
  <si>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</si>
  <si>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</si>
  <si>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</si>
  <si>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</si>
  <si>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</si>
  <si>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</si>
  <si>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</si>
  <si>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</si>
  <si>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</si>
  <si>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</si>
  <si>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</si>
  <si>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</si>
  <si>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</si>
  <si>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</si>
  <si>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</si>
  <si>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</si>
  <si>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</si>
  <si>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</si>
  <si>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</si>
  <si>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</si>
  <si>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</si>
  <si>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</si>
  <si>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</si>
  <si>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</si>
  <si>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</si>
  <si>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Variazione Patrimonio Netto</t>
  </si>
  <si>
    <t>Conto del patrimonio e conto economico, risultanze:</t>
  </si>
  <si>
    <t>PASSIVO</t>
  </si>
  <si>
    <t>Residui passivi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</si>
  <si>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</si>
  <si>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</si>
  <si>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</si>
  <si>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</si>
  <si>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</si>
  <si>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</si>
  <si>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</si>
  <si>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</si>
  <si>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A)CREDITI VERSO AMMINISTRAZIONI PUBBLICHE per la partecipazione al fondo di dotazione</t>
  </si>
  <si>
    <t>B) IMMOBILIZZAZIONI</t>
  </si>
  <si>
    <t>Attrezzature industriali e commerciali</t>
  </si>
  <si>
    <t>Mezzi  di trasporto</t>
  </si>
  <si>
    <t>Mobili e arredi</t>
  </si>
  <si>
    <t>Immobilizzazioni in corso ed acconti</t>
  </si>
  <si>
    <t>C) ATTTIVO CIRCOLANTE</t>
  </si>
  <si>
    <t>B) FONDO RISCHI E ONERI</t>
  </si>
  <si>
    <t>C) TRATTAMENTO DI FINE RAPPORTO</t>
  </si>
  <si>
    <t>D) DEBITI</t>
  </si>
  <si>
    <t>E) RATEI E RISCONTI ATTIVI</t>
  </si>
  <si>
    <t>Totale passività</t>
  </si>
  <si>
    <t>Imposte</t>
  </si>
  <si>
    <t>Fondo di cassa al 31.12.2021</t>
  </si>
  <si>
    <t>Dati relativi alle entrate e alla spesa del bilancio consuntivo riferito all'esercizio 2022</t>
  </si>
  <si>
    <t>Fondo di cassa al 31.12.2022</t>
  </si>
  <si>
    <t>Avanzo al 31/12/2022</t>
  </si>
  <si>
    <t>Avanzo 2022</t>
  </si>
  <si>
    <t>Anno 2022</t>
  </si>
  <si>
    <t>Consistenza al 01/01/2022</t>
  </si>
  <si>
    <t>Consistenza al 31/12/2022</t>
  </si>
  <si>
    <t>Risultato economico dell'esercizio 2022:</t>
  </si>
  <si>
    <t>Esercizio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</si>
</sst>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1" applyFont="1" applyBorder="1"/>
    <xf numFmtId="43" fontId="6" fillId="0" borderId="0" xfId="1" applyFont="1" applyBorder="1"/>
    <xf numFmtId="0" fontId="6" fillId="0" borderId="4" xfId="0" applyFont="1" applyBorder="1"/>
    <xf numFmtId="43" fontId="4" fillId="0" borderId="0" xfId="1" applyFont="1"/>
    <xf numFmtId="43" fontId="5" fillId="0" borderId="1" xfId="1" applyFont="1" applyBorder="1" applyAlignment="1">
      <alignment horizontal="right"/>
    </xf>
    <xf numFmtId="165" fontId="6" fillId="0" borderId="0" xfId="0" applyNumberFormat="1" applyFont="1"/>
    <xf numFmtId="43" fontId="6" fillId="0" borderId="1" xfId="1" applyFont="1" applyFill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workbookViewId="0">
      <selection activeCell="A16" sqref="A16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5" width="11.7109375" bestFit="1" customWidth="1"/>
    <col min="6" max="6" width="12.85546875" bestFit="1" customWidth="1"/>
  </cols>
  <sheetData>
    <row r="1" spans="1:5" s="4" customFormat="1" ht="21" x14ac:dyDescent="0.35">
      <c r="A1" s="35" t="s">
        <v>71</v>
      </c>
      <c r="B1" s="35"/>
      <c r="C1" s="35"/>
      <c r="D1" s="35"/>
    </row>
    <row r="2" spans="1:5" s="4" customFormat="1" ht="21" x14ac:dyDescent="0.35">
      <c r="A2" s="36" t="s">
        <v>2</v>
      </c>
      <c r="B2" s="36"/>
      <c r="C2" s="36"/>
      <c r="D2" s="36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70</v>
      </c>
      <c r="B5" s="8"/>
      <c r="C5" s="8"/>
      <c r="D5" s="9">
        <v>475376.44</v>
      </c>
    </row>
    <row r="6" spans="1:5" x14ac:dyDescent="0.25">
      <c r="A6" s="8" t="s">
        <v>5</v>
      </c>
      <c r="B6" s="10">
        <v>556797.86</v>
      </c>
      <c r="C6" s="10">
        <v>246939.47</v>
      </c>
      <c r="D6" s="9">
        <f>B6+C6</f>
        <v>803737.33</v>
      </c>
    </row>
    <row r="7" spans="1:5" x14ac:dyDescent="0.25">
      <c r="A7" s="6" t="s">
        <v>7</v>
      </c>
      <c r="B7" s="10"/>
      <c r="C7" s="10"/>
      <c r="D7" s="9"/>
    </row>
    <row r="8" spans="1:5" x14ac:dyDescent="0.25">
      <c r="A8" s="8" t="s">
        <v>6</v>
      </c>
      <c r="B8" s="10">
        <v>253437.49</v>
      </c>
      <c r="C8" s="10">
        <v>872308.35</v>
      </c>
      <c r="D8" s="9">
        <f>B8+C8</f>
        <v>1125745.8399999999</v>
      </c>
    </row>
    <row r="9" spans="1:5" x14ac:dyDescent="0.25">
      <c r="A9" s="11" t="s">
        <v>72</v>
      </c>
      <c r="B9" s="7"/>
      <c r="C9" s="7"/>
      <c r="D9" s="9">
        <f>D5+D6-D8</f>
        <v>153367.93000000017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37" t="s">
        <v>8</v>
      </c>
      <c r="B12" s="37"/>
      <c r="C12" s="37"/>
      <c r="D12" s="37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9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72</v>
      </c>
      <c r="B15" s="8"/>
      <c r="C15" s="8"/>
      <c r="D15" s="9">
        <f>D9</f>
        <v>153367.93000000017</v>
      </c>
    </row>
    <row r="16" spans="1:5" s="13" customFormat="1" x14ac:dyDescent="0.25">
      <c r="A16" s="8" t="s">
        <v>12</v>
      </c>
      <c r="B16" s="10">
        <v>592327.46</v>
      </c>
      <c r="C16" s="10">
        <v>2078862.61</v>
      </c>
      <c r="D16" s="9">
        <f>B16+C16</f>
        <v>2671190.0700000003</v>
      </c>
    </row>
    <row r="17" spans="1:6" s="13" customFormat="1" x14ac:dyDescent="0.25">
      <c r="A17" s="6" t="s">
        <v>47</v>
      </c>
      <c r="B17" s="6"/>
      <c r="C17" s="6"/>
      <c r="D17" s="6"/>
      <c r="E17" s="14"/>
    </row>
    <row r="18" spans="1:6" s="13" customFormat="1" x14ac:dyDescent="0.25">
      <c r="A18" s="16" t="s">
        <v>48</v>
      </c>
      <c r="B18" s="10">
        <v>447286.02</v>
      </c>
      <c r="C18" s="10">
        <v>277902.90999999997</v>
      </c>
      <c r="D18" s="9">
        <f>B18+C18</f>
        <v>725188.92999999993</v>
      </c>
    </row>
    <row r="19" spans="1:6" s="13" customFormat="1" x14ac:dyDescent="0.25">
      <c r="A19" s="8" t="s">
        <v>13</v>
      </c>
      <c r="B19" s="10"/>
      <c r="C19" s="10"/>
      <c r="D19" s="9">
        <v>70956.600000000006</v>
      </c>
    </row>
    <row r="20" spans="1:6" s="13" customFormat="1" x14ac:dyDescent="0.25">
      <c r="A20" s="8" t="s">
        <v>14</v>
      </c>
      <c r="B20" s="7"/>
      <c r="C20" s="7"/>
      <c r="D20" s="9">
        <v>1350670.43</v>
      </c>
    </row>
    <row r="21" spans="1:6" s="13" customFormat="1" x14ac:dyDescent="0.25">
      <c r="A21" s="6" t="s">
        <v>73</v>
      </c>
      <c r="B21" s="7"/>
      <c r="C21" s="7"/>
      <c r="D21" s="12">
        <f>D15+D16-D18-D19-D20</f>
        <v>677742.04000000027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3" t="s">
        <v>15</v>
      </c>
      <c r="B24" s="14"/>
      <c r="C24" s="15"/>
    </row>
    <row r="25" spans="1:6" s="13" customFormat="1" x14ac:dyDescent="0.25">
      <c r="A25" s="6" t="s">
        <v>74</v>
      </c>
      <c r="B25" s="24">
        <f>SUM(B26:B29)</f>
        <v>677742.03999999992</v>
      </c>
      <c r="C25" s="15"/>
    </row>
    <row r="26" spans="1:6" s="13" customFormat="1" x14ac:dyDescent="0.25">
      <c r="A26" s="16" t="s">
        <v>16</v>
      </c>
      <c r="B26" s="22">
        <v>110000</v>
      </c>
      <c r="C26" s="15"/>
    </row>
    <row r="27" spans="1:6" s="13" customFormat="1" x14ac:dyDescent="0.25">
      <c r="A27" s="16" t="s">
        <v>10</v>
      </c>
      <c r="B27" s="22">
        <v>229626.71</v>
      </c>
      <c r="C27" s="15"/>
    </row>
    <row r="28" spans="1:6" s="13" customFormat="1" x14ac:dyDescent="0.25">
      <c r="A28" s="16" t="s">
        <v>11</v>
      </c>
      <c r="B28" s="22">
        <v>39436.6</v>
      </c>
      <c r="C28" s="15"/>
    </row>
    <row r="29" spans="1:6" s="13" customFormat="1" x14ac:dyDescent="0.25">
      <c r="A29" s="16" t="s">
        <v>17</v>
      </c>
      <c r="B29" s="22">
        <v>298678.73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3" t="s">
        <v>46</v>
      </c>
      <c r="C32" s="15"/>
    </row>
    <row r="33" spans="1:3" s="13" customFormat="1" ht="15.75" x14ac:dyDescent="0.25">
      <c r="A33" s="23"/>
      <c r="C33" s="15"/>
    </row>
    <row r="34" spans="1:3" s="13" customFormat="1" x14ac:dyDescent="0.25">
      <c r="A34" s="17" t="s">
        <v>26</v>
      </c>
      <c r="B34" s="18" t="s">
        <v>75</v>
      </c>
      <c r="C34" s="15"/>
    </row>
    <row r="35" spans="1:3" s="13" customFormat="1" x14ac:dyDescent="0.25">
      <c r="A35" s="17"/>
      <c r="B35" s="18"/>
      <c r="C35" s="15"/>
    </row>
    <row r="36" spans="1:3" s="13" customFormat="1" ht="45" x14ac:dyDescent="0.25">
      <c r="A36" s="25" t="s">
        <v>57</v>
      </c>
      <c r="B36" s="26">
        <v>0</v>
      </c>
      <c r="C36" s="15"/>
    </row>
    <row r="37" spans="1:3" s="13" customFormat="1" x14ac:dyDescent="0.25">
      <c r="A37" s="6" t="s">
        <v>58</v>
      </c>
      <c r="B37" s="24">
        <f>B38+B39</f>
        <v>1626869.97</v>
      </c>
      <c r="C37" s="15"/>
    </row>
    <row r="38" spans="1:3" s="13" customFormat="1" x14ac:dyDescent="0.25">
      <c r="A38" s="19" t="s">
        <v>27</v>
      </c>
      <c r="B38" s="24">
        <v>136944.98000000001</v>
      </c>
      <c r="C38" s="15"/>
    </row>
    <row r="39" spans="1:3" s="13" customFormat="1" x14ac:dyDescent="0.25">
      <c r="A39" s="19" t="s">
        <v>28</v>
      </c>
      <c r="B39" s="24">
        <v>1489924.99</v>
      </c>
      <c r="C39" s="15"/>
    </row>
    <row r="40" spans="1:3" s="13" customFormat="1" x14ac:dyDescent="0.25">
      <c r="A40" s="16" t="s">
        <v>29</v>
      </c>
      <c r="B40" s="22">
        <v>172782.54</v>
      </c>
      <c r="C40" s="15"/>
    </row>
    <row r="41" spans="1:3" s="13" customFormat="1" x14ac:dyDescent="0.25">
      <c r="A41" s="16" t="s">
        <v>30</v>
      </c>
      <c r="B41" s="22">
        <v>1020549.56</v>
      </c>
      <c r="C41" s="15"/>
    </row>
    <row r="42" spans="1:3" s="13" customFormat="1" x14ac:dyDescent="0.25">
      <c r="A42" s="16" t="s">
        <v>59</v>
      </c>
      <c r="B42" s="22">
        <v>15044.06</v>
      </c>
      <c r="C42" s="15"/>
    </row>
    <row r="43" spans="1:3" s="13" customFormat="1" x14ac:dyDescent="0.25">
      <c r="A43" s="16" t="s">
        <v>60</v>
      </c>
      <c r="B43" s="22">
        <v>14856</v>
      </c>
      <c r="C43" s="15"/>
    </row>
    <row r="44" spans="1:3" s="13" customFormat="1" x14ac:dyDescent="0.25">
      <c r="A44" s="16" t="s">
        <v>31</v>
      </c>
      <c r="B44" s="22">
        <v>3981.64</v>
      </c>
      <c r="C44" s="15"/>
    </row>
    <row r="45" spans="1:3" s="13" customFormat="1" x14ac:dyDescent="0.25">
      <c r="A45" s="16" t="s">
        <v>61</v>
      </c>
      <c r="B45" s="22">
        <v>6231.46</v>
      </c>
      <c r="C45" s="15"/>
    </row>
    <row r="46" spans="1:3" s="13" customFormat="1" x14ac:dyDescent="0.25">
      <c r="A46" s="16" t="s">
        <v>62</v>
      </c>
      <c r="B46" s="22">
        <v>254856.73</v>
      </c>
      <c r="C46" s="15"/>
    </row>
    <row r="47" spans="1:3" s="13" customFormat="1" x14ac:dyDescent="0.25">
      <c r="A47" s="19" t="s">
        <v>32</v>
      </c>
      <c r="B47" s="24">
        <v>0</v>
      </c>
      <c r="C47" s="15"/>
    </row>
    <row r="48" spans="1:3" s="13" customFormat="1" x14ac:dyDescent="0.25">
      <c r="A48" s="6" t="s">
        <v>63</v>
      </c>
      <c r="B48" s="24">
        <v>2824558</v>
      </c>
      <c r="C48" s="15"/>
    </row>
    <row r="49" spans="1:3" s="13" customFormat="1" x14ac:dyDescent="0.25">
      <c r="A49" s="16" t="s">
        <v>33</v>
      </c>
      <c r="B49" s="22">
        <v>0</v>
      </c>
      <c r="C49" s="15"/>
    </row>
    <row r="50" spans="1:3" s="13" customFormat="1" x14ac:dyDescent="0.25">
      <c r="A50" s="16" t="s">
        <v>34</v>
      </c>
      <c r="B50" s="22">
        <v>2671190.0699999998</v>
      </c>
      <c r="C50" s="15"/>
    </row>
    <row r="51" spans="1:3" s="13" customFormat="1" x14ac:dyDescent="0.25">
      <c r="A51" s="16" t="s">
        <v>35</v>
      </c>
      <c r="B51" s="22">
        <v>0</v>
      </c>
      <c r="C51" s="15"/>
    </row>
    <row r="52" spans="1:3" s="13" customFormat="1" x14ac:dyDescent="0.25">
      <c r="A52" s="16" t="s">
        <v>36</v>
      </c>
      <c r="B52" s="22">
        <v>153367.93</v>
      </c>
      <c r="C52" s="15"/>
    </row>
    <row r="53" spans="1:3" s="13" customFormat="1" x14ac:dyDescent="0.25">
      <c r="A53" s="6" t="s">
        <v>39</v>
      </c>
      <c r="B53" s="24">
        <v>1027.1400000000001</v>
      </c>
      <c r="C53" s="15"/>
    </row>
    <row r="54" spans="1:3" s="13" customFormat="1" x14ac:dyDescent="0.25">
      <c r="A54" s="19" t="s">
        <v>40</v>
      </c>
      <c r="B54" s="24">
        <f>B36+B37+B48+B53</f>
        <v>4452455.1099999994</v>
      </c>
      <c r="C54" s="15"/>
    </row>
    <row r="55" spans="1:3" s="13" customFormat="1" x14ac:dyDescent="0.25">
      <c r="C55" s="15"/>
    </row>
    <row r="56" spans="1:3" s="13" customFormat="1" x14ac:dyDescent="0.25">
      <c r="A56" s="17" t="s">
        <v>37</v>
      </c>
      <c r="B56" s="18" t="s">
        <v>75</v>
      </c>
      <c r="C56" s="15"/>
    </row>
    <row r="57" spans="1:3" s="13" customFormat="1" x14ac:dyDescent="0.25">
      <c r="A57" s="17"/>
      <c r="B57" s="18"/>
      <c r="C57" s="15"/>
    </row>
    <row r="58" spans="1:3" s="13" customFormat="1" x14ac:dyDescent="0.25">
      <c r="A58" s="6" t="s">
        <v>38</v>
      </c>
      <c r="B58" s="24">
        <v>1301674.77</v>
      </c>
      <c r="C58" s="15"/>
    </row>
    <row r="59" spans="1:3" s="13" customFormat="1" x14ac:dyDescent="0.25">
      <c r="A59" s="6" t="s">
        <v>64</v>
      </c>
      <c r="B59" s="24">
        <v>110000</v>
      </c>
      <c r="C59" s="15"/>
    </row>
    <row r="60" spans="1:3" s="13" customFormat="1" x14ac:dyDescent="0.25">
      <c r="A60" s="6" t="s">
        <v>65</v>
      </c>
      <c r="B60" s="24">
        <v>0</v>
      </c>
      <c r="C60" s="15"/>
    </row>
    <row r="61" spans="1:3" s="13" customFormat="1" x14ac:dyDescent="0.25">
      <c r="A61" s="6" t="s">
        <v>66</v>
      </c>
      <c r="B61" s="24">
        <v>725188.93</v>
      </c>
      <c r="C61" s="15"/>
    </row>
    <row r="62" spans="1:3" s="13" customFormat="1" x14ac:dyDescent="0.25">
      <c r="A62" s="6" t="s">
        <v>67</v>
      </c>
      <c r="B62" s="24">
        <v>2315591.41</v>
      </c>
      <c r="C62" s="15"/>
    </row>
    <row r="63" spans="1:3" s="13" customFormat="1" x14ac:dyDescent="0.25">
      <c r="A63" s="19" t="s">
        <v>68</v>
      </c>
      <c r="B63" s="24">
        <f>SUM(B58:B62)</f>
        <v>4452455.1100000003</v>
      </c>
      <c r="C63" s="15"/>
    </row>
    <row r="64" spans="1:3" s="13" customFormat="1" x14ac:dyDescent="0.25">
      <c r="A64" s="27"/>
      <c r="B64" s="28"/>
      <c r="C64" s="15"/>
    </row>
    <row r="65" spans="1:6" s="13" customFormat="1" x14ac:dyDescent="0.25">
      <c r="A65" s="17" t="s">
        <v>18</v>
      </c>
      <c r="B65" s="18" t="s">
        <v>75</v>
      </c>
      <c r="C65" s="29"/>
    </row>
    <row r="66" spans="1:6" s="13" customFormat="1" x14ac:dyDescent="0.25">
      <c r="A66" s="17"/>
      <c r="B66" s="18"/>
      <c r="C66" s="29"/>
    </row>
    <row r="67" spans="1:6" s="13" customFormat="1" x14ac:dyDescent="0.25">
      <c r="A67" s="16" t="s">
        <v>19</v>
      </c>
      <c r="B67" s="22">
        <v>1421627.03</v>
      </c>
      <c r="C67" s="29"/>
    </row>
    <row r="68" spans="1:6" s="13" customFormat="1" x14ac:dyDescent="0.25">
      <c r="A68" s="16" t="s">
        <v>20</v>
      </c>
      <c r="B68" s="22">
        <v>0</v>
      </c>
      <c r="C68" s="29"/>
    </row>
    <row r="69" spans="1:6" s="13" customFormat="1" x14ac:dyDescent="0.25">
      <c r="A69" s="30" t="s">
        <v>21</v>
      </c>
      <c r="B69" s="30">
        <v>0</v>
      </c>
      <c r="C69" s="15"/>
    </row>
    <row r="70" spans="1:6" s="13" customFormat="1" x14ac:dyDescent="0.25">
      <c r="A70" s="16" t="s">
        <v>22</v>
      </c>
      <c r="B70" s="16">
        <v>0</v>
      </c>
      <c r="C70" s="15"/>
    </row>
    <row r="71" spans="1:6" s="13" customFormat="1" x14ac:dyDescent="0.25">
      <c r="A71" s="16" t="s">
        <v>23</v>
      </c>
      <c r="B71" s="16">
        <v>0</v>
      </c>
      <c r="C71" s="15"/>
    </row>
    <row r="72" spans="1:6" s="13" customFormat="1" x14ac:dyDescent="0.25">
      <c r="A72" s="16" t="s">
        <v>24</v>
      </c>
      <c r="B72" s="16">
        <v>0</v>
      </c>
      <c r="C72" s="15"/>
    </row>
    <row r="73" spans="1:6" s="13" customFormat="1" x14ac:dyDescent="0.25">
      <c r="A73" s="16" t="s">
        <v>25</v>
      </c>
      <c r="B73" s="16">
        <v>0</v>
      </c>
      <c r="C73" s="15"/>
    </row>
    <row r="74" spans="1:6" s="13" customFormat="1" x14ac:dyDescent="0.25">
      <c r="A74" s="19" t="s">
        <v>41</v>
      </c>
      <c r="B74" s="20">
        <f>SUM(B67:B73)</f>
        <v>1421627.03</v>
      </c>
      <c r="C74" s="15"/>
    </row>
    <row r="75" spans="1:6" s="13" customFormat="1" x14ac:dyDescent="0.25">
      <c r="C75" s="15"/>
    </row>
    <row r="76" spans="1:6" s="13" customFormat="1" x14ac:dyDescent="0.25">
      <c r="C76" s="15"/>
    </row>
    <row r="77" spans="1:6" s="13" customFormat="1" ht="30" x14ac:dyDescent="0.25">
      <c r="A77" s="22"/>
      <c r="B77" s="21" t="s">
        <v>76</v>
      </c>
      <c r="C77" s="21" t="s">
        <v>77</v>
      </c>
      <c r="D77" s="21" t="s">
        <v>45</v>
      </c>
    </row>
    <row r="78" spans="1:6" s="13" customFormat="1" x14ac:dyDescent="0.25">
      <c r="A78" s="24" t="s">
        <v>43</v>
      </c>
      <c r="B78" s="34">
        <v>3288437.9</v>
      </c>
      <c r="C78" s="22">
        <f>B54</f>
        <v>4452455.1099999994</v>
      </c>
      <c r="D78" s="22">
        <f>C78-B78</f>
        <v>1164017.2099999995</v>
      </c>
      <c r="F78" s="33"/>
    </row>
    <row r="79" spans="1:6" s="13" customFormat="1" x14ac:dyDescent="0.25">
      <c r="A79" s="24" t="s">
        <v>42</v>
      </c>
      <c r="B79" s="22">
        <v>1886911.56</v>
      </c>
      <c r="C79" s="22">
        <f>B59+B61+B62</f>
        <v>3150780.3400000003</v>
      </c>
      <c r="D79" s="22">
        <f>C79-B79</f>
        <v>1263868.7800000003</v>
      </c>
    </row>
    <row r="80" spans="1:6" s="13" customFormat="1" x14ac:dyDescent="0.25">
      <c r="A80" s="24" t="s">
        <v>44</v>
      </c>
      <c r="B80" s="22"/>
      <c r="C80" s="22"/>
      <c r="D80" s="24">
        <f>D78-D79</f>
        <v>-99851.570000000764</v>
      </c>
    </row>
    <row r="81" spans="1:4" s="13" customFormat="1" x14ac:dyDescent="0.25">
      <c r="A81" s="15"/>
      <c r="B81" s="15"/>
      <c r="C81" s="15"/>
      <c r="D81" s="15"/>
    </row>
    <row r="82" spans="1:4" x14ac:dyDescent="0.25">
      <c r="A82" s="15"/>
      <c r="B82" s="15"/>
      <c r="C82" s="15"/>
      <c r="D82" s="15"/>
    </row>
    <row r="83" spans="1:4" ht="15.75" x14ac:dyDescent="0.25">
      <c r="A83" s="31" t="s">
        <v>78</v>
      </c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38" t="s">
        <v>79</v>
      </c>
      <c r="B85" s="39"/>
      <c r="C85" s="15"/>
      <c r="D85" s="15"/>
    </row>
    <row r="86" spans="1:4" x14ac:dyDescent="0.25">
      <c r="A86" s="22" t="s">
        <v>49</v>
      </c>
      <c r="B86" s="22">
        <v>900405.5</v>
      </c>
      <c r="C86" s="15"/>
      <c r="D86" s="15"/>
    </row>
    <row r="87" spans="1:4" x14ac:dyDescent="0.25">
      <c r="A87" s="22" t="s">
        <v>50</v>
      </c>
      <c r="B87" s="22">
        <v>874833.05</v>
      </c>
      <c r="D87" s="3"/>
    </row>
    <row r="88" spans="1:4" x14ac:dyDescent="0.25">
      <c r="A88" s="32" t="s">
        <v>51</v>
      </c>
      <c r="B88" s="24">
        <f>B86-B87</f>
        <v>25572.449999999953</v>
      </c>
      <c r="D88" s="3"/>
    </row>
    <row r="89" spans="1:4" x14ac:dyDescent="0.25">
      <c r="A89" s="22" t="s">
        <v>52</v>
      </c>
      <c r="B89" s="22">
        <v>0</v>
      </c>
      <c r="D89" s="3"/>
    </row>
    <row r="90" spans="1:4" x14ac:dyDescent="0.25">
      <c r="A90" s="32" t="s">
        <v>53</v>
      </c>
      <c r="B90" s="24">
        <f>SUM(B88:B89)</f>
        <v>25572.449999999953</v>
      </c>
      <c r="D90" s="3"/>
    </row>
    <row r="91" spans="1:4" x14ac:dyDescent="0.25">
      <c r="A91" s="22" t="s">
        <v>54</v>
      </c>
      <c r="B91" s="22">
        <v>0.01</v>
      </c>
      <c r="D91" s="3"/>
    </row>
    <row r="92" spans="1:4" x14ac:dyDescent="0.25">
      <c r="A92" s="22" t="s">
        <v>55</v>
      </c>
      <c r="B92" s="22">
        <v>-107220.79</v>
      </c>
      <c r="D92" s="3"/>
    </row>
    <row r="93" spans="1:4" x14ac:dyDescent="0.25">
      <c r="A93" s="22" t="s">
        <v>69</v>
      </c>
      <c r="B93" s="22">
        <v>18203.240000000002</v>
      </c>
      <c r="D93" s="3"/>
    </row>
    <row r="94" spans="1:4" x14ac:dyDescent="0.25">
      <c r="A94" s="32" t="s">
        <v>56</v>
      </c>
      <c r="B94" s="24">
        <f>SUM(B90:B92)-B93</f>
        <v>-99851.570000000051</v>
      </c>
      <c r="D94" s="3"/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2023-07-19T11:47:43Z</dcterms:modified>
</cp:coreProperties>
</file>